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1355" windowHeight="7260" activeTab="6"/>
  </bookViews>
  <sheets>
    <sheet name="Criterion" sheetId="6" r:id="rId1"/>
    <sheet name="Assignment" sheetId="1" r:id="rId2"/>
    <sheet name="Quiz" sheetId="3" r:id="rId3"/>
    <sheet name="MidTerm" sheetId="4" r:id="rId4"/>
    <sheet name="Laboratory" sheetId="7" r:id="rId5"/>
    <sheet name="Final" sheetId="5" r:id="rId6"/>
    <sheet name="Commulative" sheetId="2" r:id="rId7"/>
    <sheet name="Sheet3" sheetId="8" r:id="rId8"/>
  </sheets>
  <calcPr calcId="145621"/>
</workbook>
</file>

<file path=xl/calcChain.xml><?xml version="1.0" encoding="utf-8"?>
<calcChain xmlns="http://schemas.openxmlformats.org/spreadsheetml/2006/main">
  <c r="E4" i="7" l="1"/>
  <c r="E5" i="7"/>
  <c r="E6" i="7"/>
  <c r="E7" i="7"/>
  <c r="E8" i="7"/>
  <c r="E9" i="7"/>
  <c r="E10" i="7"/>
  <c r="E11" i="7"/>
  <c r="E12" i="7"/>
  <c r="E13" i="7"/>
  <c r="E14" i="7"/>
  <c r="E15" i="7"/>
  <c r="E2" i="7"/>
  <c r="N14" i="2"/>
  <c r="N13" i="2"/>
  <c r="M13" i="2"/>
  <c r="N3" i="2"/>
  <c r="N4" i="2"/>
  <c r="N5" i="2"/>
  <c r="N6" i="2"/>
  <c r="N7" i="2"/>
  <c r="N8" i="2"/>
  <c r="N9" i="2"/>
  <c r="N10" i="2"/>
  <c r="N11" i="2"/>
  <c r="N12" i="2"/>
  <c r="N2" i="2"/>
  <c r="M12" i="2"/>
  <c r="M11" i="2"/>
  <c r="M10" i="2"/>
  <c r="M9" i="2"/>
  <c r="M8" i="2"/>
  <c r="M7" i="2"/>
  <c r="M6" i="2"/>
  <c r="M5" i="2"/>
  <c r="M4" i="2"/>
  <c r="M3" i="2"/>
  <c r="M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2" i="2"/>
  <c r="H2" i="2" s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B3" i="2"/>
  <c r="C3" i="2"/>
  <c r="D3" i="2"/>
  <c r="E3" i="2"/>
  <c r="F3" i="2"/>
  <c r="B4" i="2"/>
  <c r="C4" i="2"/>
  <c r="D4" i="2"/>
  <c r="E4" i="2"/>
  <c r="F4" i="2"/>
  <c r="B5" i="2"/>
  <c r="C5" i="2"/>
  <c r="D5" i="2"/>
  <c r="E5" i="2"/>
  <c r="F5" i="2"/>
  <c r="B6" i="2"/>
  <c r="C6" i="2"/>
  <c r="D6" i="2"/>
  <c r="E6" i="2"/>
  <c r="F6" i="2"/>
  <c r="B7" i="2"/>
  <c r="C7" i="2"/>
  <c r="D7" i="2"/>
  <c r="E7" i="2"/>
  <c r="F7" i="2"/>
  <c r="B8" i="2"/>
  <c r="C8" i="2"/>
  <c r="D8" i="2"/>
  <c r="E8" i="2"/>
  <c r="F8" i="2"/>
  <c r="B9" i="2"/>
  <c r="C9" i="2"/>
  <c r="D9" i="2"/>
  <c r="E9" i="2"/>
  <c r="F9" i="2"/>
  <c r="B10" i="2"/>
  <c r="C10" i="2"/>
  <c r="D10" i="2"/>
  <c r="E10" i="2"/>
  <c r="F10" i="2"/>
  <c r="B11" i="2"/>
  <c r="C11" i="2"/>
  <c r="D11" i="2"/>
  <c r="E11" i="2"/>
  <c r="F11" i="2"/>
  <c r="B12" i="2"/>
  <c r="C12" i="2"/>
  <c r="D12" i="2"/>
  <c r="E12" i="2"/>
  <c r="F12" i="2"/>
  <c r="B13" i="2"/>
  <c r="C13" i="2"/>
  <c r="D13" i="2"/>
  <c r="E13" i="2"/>
  <c r="F13" i="2"/>
  <c r="B14" i="2"/>
  <c r="C14" i="2"/>
  <c r="D14" i="2"/>
  <c r="E14" i="2"/>
  <c r="F14" i="2"/>
  <c r="B15" i="2"/>
  <c r="C15" i="2"/>
  <c r="D15" i="2"/>
  <c r="E15" i="2"/>
  <c r="F15" i="2"/>
  <c r="F2" i="2"/>
  <c r="E2" i="2"/>
  <c r="D2" i="2"/>
  <c r="C2" i="2"/>
  <c r="B2" i="2"/>
  <c r="E3" i="7"/>
  <c r="J15" i="3" l="1"/>
  <c r="J14" i="3"/>
  <c r="J13" i="3"/>
  <c r="J12" i="3"/>
  <c r="J11" i="3"/>
  <c r="J10" i="3"/>
  <c r="J9" i="3"/>
  <c r="J8" i="3"/>
  <c r="J7" i="3"/>
  <c r="J6" i="3"/>
  <c r="J5" i="3"/>
  <c r="J4" i="3"/>
  <c r="J3" i="3"/>
  <c r="J2" i="3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</calcChain>
</file>

<file path=xl/sharedStrings.xml><?xml version="1.0" encoding="utf-8"?>
<sst xmlns="http://schemas.openxmlformats.org/spreadsheetml/2006/main" count="105" uniqueCount="53">
  <si>
    <t xml:space="preserve">Reg. No. </t>
  </si>
  <si>
    <t>Total/50</t>
  </si>
  <si>
    <t>Total/100</t>
  </si>
  <si>
    <t>Q1</t>
  </si>
  <si>
    <t>Q2</t>
  </si>
  <si>
    <t>Q3</t>
  </si>
  <si>
    <t>Q4</t>
  </si>
  <si>
    <t>Q5</t>
  </si>
  <si>
    <t>Q6</t>
  </si>
  <si>
    <t>Q7</t>
  </si>
  <si>
    <t>Q8</t>
  </si>
  <si>
    <t>Total/80</t>
  </si>
  <si>
    <t>0</t>
  </si>
  <si>
    <t>Total</t>
  </si>
  <si>
    <t>Final/100</t>
  </si>
  <si>
    <t>Ass 3/10</t>
  </si>
  <si>
    <t>Ass 2/10</t>
  </si>
  <si>
    <t>Ass 1/10</t>
  </si>
  <si>
    <t>Ass 4/20</t>
  </si>
  <si>
    <t>Evaluation Criterion</t>
  </si>
  <si>
    <t>Absolute/Hybrid System</t>
  </si>
  <si>
    <t>Relative System</t>
  </si>
  <si>
    <t>Assignment</t>
  </si>
  <si>
    <t>A</t>
  </si>
  <si>
    <t>Quiz</t>
  </si>
  <si>
    <t>A-</t>
  </si>
  <si>
    <t>Mid</t>
  </si>
  <si>
    <t>B+</t>
  </si>
  <si>
    <t>Lab</t>
  </si>
  <si>
    <t>B</t>
  </si>
  <si>
    <t>Final</t>
  </si>
  <si>
    <t>B-</t>
  </si>
  <si>
    <t>C+</t>
  </si>
  <si>
    <t>C</t>
  </si>
  <si>
    <t>C-</t>
  </si>
  <si>
    <t>D+</t>
  </si>
  <si>
    <t>D</t>
  </si>
  <si>
    <t>Practical</t>
  </si>
  <si>
    <t>Report</t>
  </si>
  <si>
    <t>Viva</t>
  </si>
  <si>
    <t>Pract</t>
  </si>
  <si>
    <t>Oral</t>
  </si>
  <si>
    <t>Weighted</t>
  </si>
  <si>
    <t>Mid/100</t>
  </si>
  <si>
    <t>Quizz</t>
  </si>
  <si>
    <t>Laboratory</t>
  </si>
  <si>
    <t>AbsGrade</t>
  </si>
  <si>
    <t>Pt</t>
  </si>
  <si>
    <t>Grade</t>
  </si>
  <si>
    <t>Grdpts</t>
  </si>
  <si>
    <t>F</t>
  </si>
  <si>
    <t>GPA</t>
  </si>
  <si>
    <t>Absolute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</si>
</sst>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MS Sans Serif"/>
    </font>
    <font>
      <b/>
      <sz val="16"/>
      <name val="Times New Roman"/>
      <family val="1"/>
    </font>
    <font>
      <sz val="16"/>
      <name val="Times New Roman"/>
      <family val="1"/>
    </font>
    <font>
      <b/>
      <sz val="24"/>
      <color rgb="FF3333FF"/>
      <name val="Times New Roman"/>
      <family val="1"/>
    </font>
    <font>
      <b/>
      <sz val="24"/>
      <color rgb="FFFF0000"/>
      <name val="Times New Roman"/>
      <family val="1"/>
    </font>
    <font>
      <sz val="26"/>
      <color rgb="FF3333FF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rgb="FFFF0000"/>
      <name val="Times New Roman"/>
      <family val="1"/>
    </font>
    <font>
      <b/>
      <sz val="18"/>
      <color rgb="FF3F1ADC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/>
    <xf numFmtId="2" fontId="1" fillId="0" borderId="2" xfId="0" applyNumberFormat="1" applyFont="1" applyBorder="1" applyAlignment="1">
      <alignment horizontal="left"/>
    </xf>
    <xf numFmtId="2" fontId="1" fillId="0" borderId="2" xfId="0" applyNumberFormat="1" applyFont="1" applyBorder="1"/>
    <xf numFmtId="0" fontId="1" fillId="0" borderId="2" xfId="0" quotePrefix="1" applyFont="1" applyBorder="1" applyAlignment="1">
      <alignment horizontal="left"/>
    </xf>
    <xf numFmtId="2" fontId="1" fillId="0" borderId="7" xfId="0" applyNumberFormat="1" applyFont="1" applyBorder="1"/>
    <xf numFmtId="0" fontId="1" fillId="0" borderId="0" xfId="0" applyFont="1" applyBorder="1"/>
    <xf numFmtId="0" fontId="2" fillId="0" borderId="3" xfId="0" applyFont="1" applyBorder="1"/>
    <xf numFmtId="2" fontId="2" fillId="0" borderId="4" xfId="0" applyNumberFormat="1" applyFont="1" applyBorder="1"/>
    <xf numFmtId="2" fontId="2" fillId="0" borderId="8" xfId="0" applyNumberFormat="1" applyFont="1" applyBorder="1"/>
    <xf numFmtId="0" fontId="2" fillId="0" borderId="0" xfId="0" applyFont="1" applyBorder="1"/>
    <xf numFmtId="2" fontId="2" fillId="0" borderId="6" xfId="0" applyNumberFormat="1" applyFont="1" applyBorder="1"/>
    <xf numFmtId="2" fontId="2" fillId="0" borderId="9" xfId="0" applyNumberFormat="1" applyFont="1" applyBorder="1"/>
    <xf numFmtId="2" fontId="2" fillId="0" borderId="0" xfId="0" applyNumberFormat="1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2" xfId="0" applyFont="1" applyBorder="1" applyAlignment="1">
      <alignment horizontal="left"/>
    </xf>
    <xf numFmtId="2" fontId="1" fillId="0" borderId="7" xfId="0" quotePrefix="1" applyNumberFormat="1" applyFont="1" applyBorder="1" applyAlignment="1">
      <alignment horizontal="left"/>
    </xf>
    <xf numFmtId="0" fontId="2" fillId="0" borderId="4" xfId="0" quotePrefix="1" applyFont="1" applyBorder="1" applyAlignment="1">
      <alignment horizontal="left"/>
    </xf>
    <xf numFmtId="0" fontId="2" fillId="0" borderId="4" xfId="0" applyFont="1" applyBorder="1"/>
    <xf numFmtId="0" fontId="2" fillId="0" borderId="4" xfId="0" quotePrefix="1" applyFont="1" applyBorder="1" applyAlignment="1">
      <alignment horizontal="right"/>
    </xf>
    <xf numFmtId="0" fontId="2" fillId="0" borderId="6" xfId="0" applyFont="1" applyBorder="1"/>
    <xf numFmtId="0" fontId="2" fillId="0" borderId="6" xfId="0" quotePrefix="1" applyFont="1" applyBorder="1" applyAlignment="1">
      <alignment horizontal="left"/>
    </xf>
    <xf numFmtId="2" fontId="1" fillId="0" borderId="2" xfId="0" quotePrefix="1" applyNumberFormat="1" applyFont="1" applyBorder="1" applyAlignment="1">
      <alignment horizontal="right"/>
    </xf>
    <xf numFmtId="0" fontId="1" fillId="0" borderId="0" xfId="0" applyFont="1"/>
    <xf numFmtId="2" fontId="2" fillId="0" borderId="4" xfId="0" quotePrefix="1" applyNumberFormat="1" applyFont="1" applyBorder="1" applyAlignment="1">
      <alignment horizontal="right"/>
    </xf>
    <xf numFmtId="0" fontId="2" fillId="0" borderId="0" xfId="0" applyFont="1"/>
    <xf numFmtId="2" fontId="2" fillId="0" borderId="4" xfId="0" applyNumberFormat="1" applyFont="1" applyBorder="1" applyAlignment="1">
      <alignment horizontal="right"/>
    </xf>
    <xf numFmtId="0" fontId="2" fillId="0" borderId="5" xfId="0" applyFont="1" applyBorder="1"/>
    <xf numFmtId="2" fontId="2" fillId="0" borderId="6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2" fontId="1" fillId="0" borderId="2" xfId="0" quotePrefix="1" applyNumberFormat="1" applyFont="1" applyBorder="1" applyAlignment="1">
      <alignment horizontal="left"/>
    </xf>
    <xf numFmtId="2" fontId="1" fillId="0" borderId="10" xfId="0" applyNumberFormat="1" applyFont="1" applyBorder="1" applyAlignment="1">
      <alignment horizontal="left"/>
    </xf>
    <xf numFmtId="1" fontId="1" fillId="0" borderId="7" xfId="0" quotePrefix="1" applyNumberFormat="1" applyFont="1" applyBorder="1" applyAlignment="1">
      <alignment horizontal="left"/>
    </xf>
    <xf numFmtId="2" fontId="2" fillId="0" borderId="4" xfId="0" quotePrefix="1" applyNumberFormat="1" applyFont="1" applyBorder="1" applyAlignment="1"/>
    <xf numFmtId="2" fontId="2" fillId="0" borderId="4" xfId="0" applyNumberFormat="1" applyFont="1" applyBorder="1" applyAlignment="1"/>
    <xf numFmtId="2" fontId="2" fillId="0" borderId="11" xfId="0" applyNumberFormat="1" applyFont="1" applyBorder="1" applyAlignment="1"/>
    <xf numFmtId="1" fontId="2" fillId="0" borderId="8" xfId="0" applyNumberFormat="1" applyFont="1" applyBorder="1" applyAlignment="1"/>
    <xf numFmtId="2" fontId="2" fillId="0" borderId="0" xfId="0" applyNumberFormat="1" applyFont="1" applyBorder="1" applyAlignment="1">
      <alignment horizontal="right"/>
    </xf>
    <xf numFmtId="1" fontId="2" fillId="0" borderId="0" xfId="0" applyNumberFormat="1" applyFont="1" applyBorder="1"/>
    <xf numFmtId="9" fontId="2" fillId="0" borderId="0" xfId="0" applyNumberFormat="1" applyFont="1"/>
    <xf numFmtId="1" fontId="1" fillId="0" borderId="2" xfId="0" applyNumberFormat="1" applyFont="1" applyBorder="1" applyAlignment="1">
      <alignment horizontal="left"/>
    </xf>
    <xf numFmtId="1" fontId="2" fillId="0" borderId="11" xfId="0" applyNumberFormat="1" applyFont="1" applyBorder="1"/>
    <xf numFmtId="1" fontId="2" fillId="0" borderId="12" xfId="0" applyNumberFormat="1" applyFont="1" applyBorder="1"/>
    <xf numFmtId="1" fontId="2" fillId="0" borderId="0" xfId="0" applyNumberFormat="1" applyFont="1"/>
    <xf numFmtId="0" fontId="1" fillId="2" borderId="0" xfId="0" applyFont="1" applyFill="1" applyBorder="1"/>
    <xf numFmtId="0" fontId="2" fillId="2" borderId="0" xfId="0" applyFont="1" applyFill="1" applyBorder="1"/>
    <xf numFmtId="0" fontId="7" fillId="2" borderId="0" xfId="0" applyFont="1" applyFill="1" applyBorder="1"/>
    <xf numFmtId="0" fontId="8" fillId="2" borderId="0" xfId="0" applyFont="1" applyFill="1" applyBorder="1"/>
    <xf numFmtId="2" fontId="2" fillId="2" borderId="0" xfId="0" applyNumberFormat="1" applyFont="1" applyFill="1" applyBorder="1"/>
    <xf numFmtId="2" fontId="7" fillId="2" borderId="0" xfId="0" applyNumberFormat="1" applyFont="1" applyFill="1" applyBorder="1"/>
    <xf numFmtId="2" fontId="8" fillId="2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F1AD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Commulative!$M$1</c:f>
              <c:strCache>
                <c:ptCount val="1"/>
                <c:pt idx="0">
                  <c:v>Absolute</c:v>
                </c:pt>
              </c:strCache>
            </c:strRef>
          </c:tx>
          <c:invertIfNegative val="0"/>
          <c:cat>
            <c:strRef>
              <c:f>Commulative!$L$2:$L$12</c:f>
              <c:strCache>
                <c:ptCount val="11"/>
                <c:pt idx="0">
                  <c:v>A</c:v>
                </c:pt>
                <c:pt idx="1">
                  <c:v>A-</c:v>
                </c:pt>
                <c:pt idx="2">
                  <c:v>B+</c:v>
                </c:pt>
                <c:pt idx="3">
                  <c:v>B</c:v>
                </c:pt>
                <c:pt idx="4">
                  <c:v>B-</c:v>
                </c:pt>
                <c:pt idx="5">
                  <c:v>C+</c:v>
                </c:pt>
                <c:pt idx="6">
                  <c:v>C</c:v>
                </c:pt>
                <c:pt idx="7">
                  <c:v>C-</c:v>
                </c:pt>
                <c:pt idx="8">
                  <c:v>D+</c:v>
                </c:pt>
                <c:pt idx="9">
                  <c:v>D</c:v>
                </c:pt>
                <c:pt idx="10">
                  <c:v>F</c:v>
                </c:pt>
              </c:strCache>
            </c:strRef>
          </c:cat>
          <c:val>
            <c:numRef>
              <c:f>Commulative!$M$2:$M$12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79840000"/>
        <c:axId val="79841536"/>
      </c:barChart>
      <c:catAx>
        <c:axId val="79840000"/>
        <c:scaling>
          <c:orientation val="minMax"/>
        </c:scaling>
        <c:delete val="0"/>
        <c:axPos val="b"/>
        <c:title>
          <c:layout/>
          <c:overlay val="0"/>
        </c:title>
        <c:majorTickMark val="none"/>
        <c:minorTickMark val="none"/>
        <c:tickLblPos val="nextTo"/>
        <c:crossAx val="79841536"/>
        <c:crosses val="autoZero"/>
        <c:auto val="1"/>
        <c:lblAlgn val="ctr"/>
        <c:lblOffset val="100"/>
        <c:noMultiLvlLbl val="0"/>
      </c:catAx>
      <c:valAx>
        <c:axId val="79841536"/>
        <c:scaling>
          <c:orientation val="minMax"/>
          <c:max val="1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layout/>
          <c:overlay val="0"/>
        </c:title>
        <c:numFmt formatCode="General" sourceLinked="1"/>
        <c:majorTickMark val="in"/>
        <c:minorTickMark val="in"/>
        <c:tickLblPos val="nextTo"/>
        <c:crossAx val="79840000"/>
        <c:crosses val="autoZero"/>
        <c:crossBetween val="between"/>
        <c:majorUnit val="2"/>
        <c:min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0</xdr:rowOff>
    </xdr:from>
    <xdr:to>
      <xdr:col>22</xdr:col>
      <xdr:colOff>85904</xdr:colOff>
      <xdr:row>17</xdr:row>
      <xdr:rowOff>104955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0287000" y="619125"/>
          <a:ext cx="4886504" cy="4343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Arial" charset="0"/>
            </a:defRPr>
          </a:lvl9pPr>
        </a:lstStyle>
        <a:p>
          <a:endParaRPr lang="en-GB" sz="2000" b="1">
            <a:solidFill>
              <a:srgbClr val="FF0000"/>
            </a:solidFill>
          </a:endParaRPr>
        </a:p>
        <a:p>
          <a:r>
            <a:rPr lang="en-GB" sz="2000" b="1">
              <a:solidFill>
                <a:srgbClr val="FF0000"/>
              </a:solidFill>
            </a:rPr>
            <a:t>A :  &gt; = mean+1.8σ </a:t>
          </a:r>
        </a:p>
        <a:p>
          <a:r>
            <a:rPr lang="en-GB" sz="2000" b="1">
              <a:solidFill>
                <a:srgbClr val="FF0000"/>
              </a:solidFill>
            </a:rPr>
            <a:t>A-:  &gt;= mean+1.4σ and &lt; mean +1.8σ</a:t>
          </a:r>
        </a:p>
        <a:p>
          <a:r>
            <a:rPr lang="en-GB" sz="2000" b="1">
              <a:solidFill>
                <a:srgbClr val="FF0000"/>
              </a:solidFill>
            </a:rPr>
            <a:t>B+: &gt;=mean+1.0σ and &lt; mean + 1.4σ</a:t>
          </a:r>
        </a:p>
        <a:p>
          <a:r>
            <a:rPr lang="en-GB" sz="2000" b="1">
              <a:solidFill>
                <a:srgbClr val="FF0000"/>
              </a:solidFill>
            </a:rPr>
            <a:t>B :  &gt; = mean +.6σ and  &lt; mean +1.0σ </a:t>
          </a:r>
        </a:p>
        <a:p>
          <a:r>
            <a:rPr lang="en-GB" sz="2000" b="1">
              <a:solidFill>
                <a:srgbClr val="FF0000"/>
              </a:solidFill>
            </a:rPr>
            <a:t>B-: &gt;=mean+0.2σ and &lt; mean + 0.6σ</a:t>
          </a:r>
        </a:p>
        <a:p>
          <a:r>
            <a:rPr lang="en-GB" sz="2000" b="1">
              <a:solidFill>
                <a:srgbClr val="FF0000"/>
              </a:solidFill>
            </a:rPr>
            <a:t>C+: &gt;=mean-0.2σ and &lt;mean +0.2σ</a:t>
          </a:r>
        </a:p>
        <a:p>
          <a:r>
            <a:rPr lang="en-GB" sz="2000" b="1">
              <a:solidFill>
                <a:srgbClr val="FF0000"/>
              </a:solidFill>
            </a:rPr>
            <a:t>C :  &gt; = mean -0.6σ and &lt; mean-0.2σ </a:t>
          </a:r>
        </a:p>
        <a:p>
          <a:r>
            <a:rPr lang="en-GB" sz="2000" b="1">
              <a:solidFill>
                <a:srgbClr val="FF0000"/>
              </a:solidFill>
            </a:rPr>
            <a:t>C-: &gt;=mean-1.0 and &lt; mean -0.6σ </a:t>
          </a:r>
        </a:p>
        <a:p>
          <a:r>
            <a:rPr lang="en-GB" sz="2000" b="1">
              <a:solidFill>
                <a:srgbClr val="FF0000"/>
              </a:solidFill>
            </a:rPr>
            <a:t>D+: &gt;= mean -1.4σ and &lt; mean -1.0σ </a:t>
          </a:r>
        </a:p>
        <a:p>
          <a:r>
            <a:rPr lang="en-GB" sz="2000" b="1">
              <a:solidFill>
                <a:srgbClr val="FF0000"/>
              </a:solidFill>
            </a:rPr>
            <a:t>D :  &gt; = mean -1.8σ and &lt; mean -1.4σ </a:t>
          </a:r>
        </a:p>
        <a:p>
          <a:r>
            <a:rPr lang="en-GB" sz="2000" b="1">
              <a:solidFill>
                <a:srgbClr val="FF0000"/>
              </a:solidFill>
            </a:rPr>
            <a:t>F :  &lt; mean -1.8</a:t>
          </a:r>
          <a:r>
            <a:rPr lang="el-GR" sz="2000" b="1">
              <a:solidFill>
                <a:srgbClr val="FF0000"/>
              </a:solidFill>
            </a:rPr>
            <a:t>σ </a:t>
          </a:r>
          <a:endParaRPr lang="en-GB" sz="20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257175</xdr:colOff>
      <xdr:row>1</xdr:row>
      <xdr:rowOff>252412</xdr:rowOff>
    </xdr:from>
    <xdr:to>
      <xdr:col>21</xdr:col>
      <xdr:colOff>561975</xdr:colOff>
      <xdr:row>12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P15"/>
  <sheetViews>
    <sheetView workbookViewId="0">
      <selection activeCell="E17" sqref="E17"/>
    </sheetView>
  </sheetViews>
  <sheetFormatPr defaultRowHeight="12.75" x14ac:dyDescent="0.2"/>
  <sheetData>
    <row r="2" spans="4:16" ht="33" x14ac:dyDescent="0.45">
      <c r="D2" s="14" t="s">
        <v>19</v>
      </c>
      <c r="J2" s="15" t="s">
        <v>20</v>
      </c>
      <c r="P2" s="16" t="s">
        <v>21</v>
      </c>
    </row>
    <row r="3" spans="4:16" s="17" customFormat="1" ht="23.25" x14ac:dyDescent="0.35">
      <c r="D3" s="17" t="s">
        <v>22</v>
      </c>
      <c r="E3" s="17">
        <v>5</v>
      </c>
      <c r="J3" s="17" t="s">
        <v>23</v>
      </c>
      <c r="K3" s="17">
        <v>90</v>
      </c>
    </row>
    <row r="4" spans="4:16" s="17" customFormat="1" ht="23.25" x14ac:dyDescent="0.35">
      <c r="D4" s="17" t="s">
        <v>24</v>
      </c>
      <c r="E4" s="17">
        <v>10</v>
      </c>
      <c r="J4" s="17" t="s">
        <v>25</v>
      </c>
      <c r="K4" s="17">
        <v>85</v>
      </c>
      <c r="L4" s="17">
        <v>90</v>
      </c>
    </row>
    <row r="5" spans="4:16" s="17" customFormat="1" ht="23.25" x14ac:dyDescent="0.35">
      <c r="D5" s="17" t="s">
        <v>26</v>
      </c>
      <c r="E5" s="17">
        <v>20</v>
      </c>
      <c r="J5" s="17" t="s">
        <v>27</v>
      </c>
      <c r="K5" s="17">
        <v>80</v>
      </c>
      <c r="L5" s="17">
        <v>85</v>
      </c>
    </row>
    <row r="6" spans="4:16" s="17" customFormat="1" ht="23.25" x14ac:dyDescent="0.35">
      <c r="D6" s="17" t="s">
        <v>28</v>
      </c>
      <c r="E6" s="17">
        <v>25</v>
      </c>
      <c r="J6" s="17" t="s">
        <v>29</v>
      </c>
      <c r="K6" s="17">
        <v>75</v>
      </c>
      <c r="L6" s="17">
        <v>80</v>
      </c>
    </row>
    <row r="7" spans="4:16" s="17" customFormat="1" ht="23.25" x14ac:dyDescent="0.35">
      <c r="D7" s="17" t="s">
        <v>30</v>
      </c>
      <c r="E7" s="17">
        <v>40</v>
      </c>
      <c r="J7" s="17" t="s">
        <v>31</v>
      </c>
      <c r="K7" s="17">
        <v>70</v>
      </c>
      <c r="L7" s="17">
        <v>75</v>
      </c>
    </row>
    <row r="8" spans="4:16" s="17" customFormat="1" ht="23.25" x14ac:dyDescent="0.35">
      <c r="J8" s="17" t="s">
        <v>32</v>
      </c>
      <c r="K8" s="17">
        <v>65</v>
      </c>
      <c r="L8" s="17">
        <v>70</v>
      </c>
    </row>
    <row r="9" spans="4:16" s="17" customFormat="1" ht="23.25" x14ac:dyDescent="0.35">
      <c r="J9" s="17" t="s">
        <v>33</v>
      </c>
      <c r="K9" s="17">
        <v>60</v>
      </c>
      <c r="L9" s="17">
        <v>65</v>
      </c>
    </row>
    <row r="10" spans="4:16" s="17" customFormat="1" ht="23.25" x14ac:dyDescent="0.35">
      <c r="J10" s="17" t="s">
        <v>34</v>
      </c>
      <c r="K10" s="17">
        <v>55</v>
      </c>
      <c r="L10" s="17">
        <v>60</v>
      </c>
    </row>
    <row r="11" spans="4:16" s="17" customFormat="1" ht="23.25" x14ac:dyDescent="0.35">
      <c r="J11" s="17" t="s">
        <v>35</v>
      </c>
      <c r="K11" s="17">
        <v>50</v>
      </c>
      <c r="L11" s="17">
        <v>55</v>
      </c>
    </row>
    <row r="12" spans="4:16" s="17" customFormat="1" ht="23.25" x14ac:dyDescent="0.35">
      <c r="J12" s="17" t="s">
        <v>36</v>
      </c>
      <c r="K12" s="17">
        <v>45</v>
      </c>
      <c r="L12" s="17">
        <v>50</v>
      </c>
    </row>
    <row r="13" spans="4:16" s="17" customFormat="1" ht="23.25" x14ac:dyDescent="0.35"/>
    <row r="14" spans="4:16" s="17" customFormat="1" ht="23.25" x14ac:dyDescent="0.35"/>
    <row r="15" spans="4:16" s="17" customFormat="1" ht="23.25" x14ac:dyDescent="0.3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I8" sqref="I8"/>
    </sheetView>
  </sheetViews>
  <sheetFormatPr defaultRowHeight="20.25" x14ac:dyDescent="0.3"/>
  <cols>
    <col min="1" max="1" width="12.28515625" style="10" bestFit="1" customWidth="1"/>
    <col min="2" max="2" width="11.7109375" style="13" customWidth="1"/>
    <col min="3" max="3" width="11.5703125" style="13" customWidth="1"/>
    <col min="4" max="4" width="12.28515625" style="13" customWidth="1"/>
    <col min="5" max="5" width="12.85546875" style="13" customWidth="1"/>
    <col min="6" max="6" width="12.140625" style="10" customWidth="1"/>
    <col min="7" max="7" width="13.42578125" style="13" customWidth="1"/>
    <col min="8" max="16384" width="9.140625" style="10"/>
  </cols>
  <sheetData>
    <row r="1" spans="1:7" s="6" customFormat="1" ht="21" thickTop="1" x14ac:dyDescent="0.3">
      <c r="A1" s="1" t="s">
        <v>0</v>
      </c>
      <c r="B1" s="2" t="s">
        <v>17</v>
      </c>
      <c r="C1" s="3" t="s">
        <v>16</v>
      </c>
      <c r="D1" s="3" t="s">
        <v>15</v>
      </c>
      <c r="E1" s="3" t="s">
        <v>18</v>
      </c>
      <c r="F1" s="4" t="s">
        <v>1</v>
      </c>
      <c r="G1" s="5" t="s">
        <v>42</v>
      </c>
    </row>
    <row r="2" spans="1:7" x14ac:dyDescent="0.3">
      <c r="A2" s="7">
        <v>2012001</v>
      </c>
      <c r="B2" s="8">
        <v>6.75</v>
      </c>
      <c r="C2" s="8">
        <v>5.75</v>
      </c>
      <c r="D2" s="8">
        <v>10</v>
      </c>
      <c r="E2" s="8">
        <v>0</v>
      </c>
      <c r="F2" s="8">
        <f t="shared" ref="F2:F15" si="0">SUM(B2:E2)</f>
        <v>22.5</v>
      </c>
      <c r="G2" s="9"/>
    </row>
    <row r="3" spans="1:7" x14ac:dyDescent="0.3">
      <c r="A3" s="7">
        <v>2012002</v>
      </c>
      <c r="B3" s="8">
        <v>8.33</v>
      </c>
      <c r="C3" s="8">
        <v>4.25</v>
      </c>
      <c r="D3" s="8">
        <v>4</v>
      </c>
      <c r="E3" s="8">
        <v>15</v>
      </c>
      <c r="F3" s="8">
        <f t="shared" si="0"/>
        <v>31.58</v>
      </c>
      <c r="G3" s="9"/>
    </row>
    <row r="4" spans="1:7" x14ac:dyDescent="0.3">
      <c r="A4" s="7">
        <v>2012003</v>
      </c>
      <c r="B4" s="8">
        <v>9.33</v>
      </c>
      <c r="C4" s="8">
        <v>6.5</v>
      </c>
      <c r="D4" s="8">
        <v>10</v>
      </c>
      <c r="E4" s="8">
        <v>14</v>
      </c>
      <c r="F4" s="8">
        <f t="shared" si="0"/>
        <v>39.83</v>
      </c>
      <c r="G4" s="9"/>
    </row>
    <row r="5" spans="1:7" x14ac:dyDescent="0.3">
      <c r="A5" s="7">
        <v>2012004</v>
      </c>
      <c r="B5" s="8">
        <v>9.33</v>
      </c>
      <c r="C5" s="8">
        <v>7</v>
      </c>
      <c r="D5" s="8">
        <v>7</v>
      </c>
      <c r="E5" s="8">
        <v>15</v>
      </c>
      <c r="F5" s="8">
        <f t="shared" si="0"/>
        <v>38.33</v>
      </c>
      <c r="G5" s="9"/>
    </row>
    <row r="6" spans="1:7" x14ac:dyDescent="0.3">
      <c r="A6" s="7">
        <v>2012005</v>
      </c>
      <c r="B6" s="8">
        <v>8.33</v>
      </c>
      <c r="C6" s="8">
        <v>8.5</v>
      </c>
      <c r="D6" s="8">
        <v>10</v>
      </c>
      <c r="E6" s="8">
        <v>19</v>
      </c>
      <c r="F6" s="8">
        <f t="shared" si="0"/>
        <v>45.83</v>
      </c>
      <c r="G6" s="9"/>
    </row>
    <row r="7" spans="1:7" x14ac:dyDescent="0.3">
      <c r="A7" s="7">
        <v>2012006</v>
      </c>
      <c r="B7" s="8">
        <v>8.33</v>
      </c>
      <c r="C7" s="8">
        <v>5.75</v>
      </c>
      <c r="D7" s="8">
        <v>10</v>
      </c>
      <c r="E7" s="8">
        <v>17</v>
      </c>
      <c r="F7" s="8">
        <f t="shared" si="0"/>
        <v>41.08</v>
      </c>
      <c r="G7" s="9"/>
    </row>
    <row r="8" spans="1:7" x14ac:dyDescent="0.3">
      <c r="A8" s="7">
        <v>2012007</v>
      </c>
      <c r="B8" s="8">
        <v>6.66</v>
      </c>
      <c r="C8" s="8">
        <v>2.5</v>
      </c>
      <c r="D8" s="8">
        <v>10</v>
      </c>
      <c r="E8" s="8">
        <v>10</v>
      </c>
      <c r="F8" s="8">
        <f t="shared" si="0"/>
        <v>29.16</v>
      </c>
      <c r="G8" s="9"/>
    </row>
    <row r="9" spans="1:7" x14ac:dyDescent="0.3">
      <c r="A9" s="7">
        <v>2012008</v>
      </c>
      <c r="B9" s="8">
        <v>10</v>
      </c>
      <c r="C9" s="8">
        <v>8.75</v>
      </c>
      <c r="D9" s="8">
        <v>4</v>
      </c>
      <c r="E9" s="8">
        <v>15</v>
      </c>
      <c r="F9" s="8">
        <f t="shared" si="0"/>
        <v>37.75</v>
      </c>
      <c r="G9" s="9"/>
    </row>
    <row r="10" spans="1:7" x14ac:dyDescent="0.3">
      <c r="A10" s="7">
        <v>2012009</v>
      </c>
      <c r="B10" s="8">
        <v>8.33</v>
      </c>
      <c r="C10" s="8">
        <v>5</v>
      </c>
      <c r="D10" s="8">
        <v>10</v>
      </c>
      <c r="E10" s="8">
        <v>18</v>
      </c>
      <c r="F10" s="8">
        <f t="shared" si="0"/>
        <v>41.33</v>
      </c>
      <c r="G10" s="9"/>
    </row>
    <row r="11" spans="1:7" x14ac:dyDescent="0.3">
      <c r="A11" s="7">
        <v>2012010</v>
      </c>
      <c r="B11" s="8">
        <v>8.33</v>
      </c>
      <c r="C11" s="8">
        <v>7.5</v>
      </c>
      <c r="D11" s="8">
        <v>0</v>
      </c>
      <c r="E11" s="8">
        <v>12</v>
      </c>
      <c r="F11" s="8">
        <f t="shared" si="0"/>
        <v>27.83</v>
      </c>
      <c r="G11" s="9"/>
    </row>
    <row r="12" spans="1:7" x14ac:dyDescent="0.3">
      <c r="A12" s="7">
        <v>2012011</v>
      </c>
      <c r="B12" s="8">
        <v>0</v>
      </c>
      <c r="C12" s="8">
        <v>3.75</v>
      </c>
      <c r="D12" s="8">
        <v>5</v>
      </c>
      <c r="E12" s="8">
        <v>19</v>
      </c>
      <c r="F12" s="8">
        <f t="shared" si="0"/>
        <v>27.75</v>
      </c>
      <c r="G12" s="9"/>
    </row>
    <row r="13" spans="1:7" x14ac:dyDescent="0.3">
      <c r="A13" s="7">
        <v>2012012</v>
      </c>
      <c r="B13" s="8">
        <v>10</v>
      </c>
      <c r="C13" s="8">
        <v>6.75</v>
      </c>
      <c r="D13" s="8">
        <v>0</v>
      </c>
      <c r="E13" s="8">
        <v>19</v>
      </c>
      <c r="F13" s="8">
        <f t="shared" si="0"/>
        <v>35.75</v>
      </c>
      <c r="G13" s="9"/>
    </row>
    <row r="14" spans="1:7" x14ac:dyDescent="0.3">
      <c r="A14" s="7">
        <v>2012013</v>
      </c>
      <c r="B14" s="8">
        <v>5</v>
      </c>
      <c r="C14" s="8">
        <v>8</v>
      </c>
      <c r="D14" s="8">
        <v>10</v>
      </c>
      <c r="E14" s="8">
        <v>0</v>
      </c>
      <c r="F14" s="8">
        <f t="shared" si="0"/>
        <v>23</v>
      </c>
      <c r="G14" s="9"/>
    </row>
    <row r="15" spans="1:7" ht="21" thickBot="1" x14ac:dyDescent="0.35">
      <c r="A15" s="7">
        <v>2012014</v>
      </c>
      <c r="B15" s="11">
        <v>6.66</v>
      </c>
      <c r="C15" s="11">
        <v>3.5</v>
      </c>
      <c r="D15" s="11">
        <v>4</v>
      </c>
      <c r="E15" s="11">
        <v>14</v>
      </c>
      <c r="F15" s="11">
        <f t="shared" si="0"/>
        <v>28.16</v>
      </c>
      <c r="G15" s="12"/>
    </row>
    <row r="16" spans="1:7" ht="21" thickTop="1" x14ac:dyDescent="0.3"/>
  </sheetData>
  <pageMargins left="0.75" right="0.75" top="1" bottom="1" header="0.5" footer="0.5"/>
  <pageSetup paperSize="9" orientation="landscape" horizontalDpi="300" verticalDpi="300" r:id="rId1"/>
  <headerFooter alignWithMargins="0">
    <oddFooter>&amp;CFYK/MAP/GIKI/\EE371\&amp;F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L19" sqref="L19"/>
    </sheetView>
  </sheetViews>
  <sheetFormatPr defaultRowHeight="20.25" x14ac:dyDescent="0.3"/>
  <cols>
    <col min="1" max="1" width="12.28515625" style="10" bestFit="1" customWidth="1"/>
    <col min="2" max="3" width="4.42578125" style="10" customWidth="1"/>
    <col min="4" max="4" width="4.28515625" style="10" customWidth="1"/>
    <col min="5" max="5" width="5" style="10" customWidth="1"/>
    <col min="6" max="6" width="4.7109375" style="10" customWidth="1"/>
    <col min="7" max="7" width="5" style="10" customWidth="1"/>
    <col min="8" max="8" width="5.42578125" style="10" customWidth="1"/>
    <col min="9" max="9" width="5.7109375" style="10" customWidth="1"/>
    <col min="10" max="10" width="9.28515625" style="10" bestFit="1" customWidth="1"/>
    <col min="11" max="11" width="9.28515625" style="13" bestFit="1" customWidth="1"/>
    <col min="12" max="16384" width="9.140625" style="10"/>
  </cols>
  <sheetData>
    <row r="1" spans="1:11" s="6" customFormat="1" ht="21" thickTop="1" x14ac:dyDescent="0.3">
      <c r="A1" s="1" t="s">
        <v>0</v>
      </c>
      <c r="B1" s="18" t="s">
        <v>3</v>
      </c>
      <c r="C1" s="18" t="s">
        <v>4</v>
      </c>
      <c r="D1" s="18" t="s">
        <v>5</v>
      </c>
      <c r="E1" s="18" t="s">
        <v>6</v>
      </c>
      <c r="F1" s="18" t="s">
        <v>7</v>
      </c>
      <c r="G1" s="4" t="s">
        <v>8</v>
      </c>
      <c r="H1" s="4" t="s">
        <v>9</v>
      </c>
      <c r="I1" s="18" t="s">
        <v>10</v>
      </c>
      <c r="J1" s="18" t="s">
        <v>11</v>
      </c>
      <c r="K1" s="19" t="s">
        <v>42</v>
      </c>
    </row>
    <row r="2" spans="1:11" x14ac:dyDescent="0.3">
      <c r="A2" s="7">
        <v>2012001</v>
      </c>
      <c r="B2" s="20" t="s">
        <v>12</v>
      </c>
      <c r="C2" s="21">
        <v>3</v>
      </c>
      <c r="D2" s="21">
        <v>5</v>
      </c>
      <c r="E2" s="21">
        <v>5</v>
      </c>
      <c r="F2" s="20" t="s">
        <v>12</v>
      </c>
      <c r="G2" s="20" t="s">
        <v>12</v>
      </c>
      <c r="H2" s="21">
        <v>10</v>
      </c>
      <c r="I2" s="21">
        <v>5</v>
      </c>
      <c r="J2" s="21">
        <f t="shared" ref="J2:J15" si="0">SUM(B2:I2)</f>
        <v>28</v>
      </c>
      <c r="K2" s="9"/>
    </row>
    <row r="3" spans="1:11" x14ac:dyDescent="0.3">
      <c r="A3" s="7">
        <v>2012002</v>
      </c>
      <c r="B3" s="21">
        <v>4</v>
      </c>
      <c r="C3" s="20" t="s">
        <v>12</v>
      </c>
      <c r="D3" s="21">
        <v>5</v>
      </c>
      <c r="E3" s="20" t="s">
        <v>12</v>
      </c>
      <c r="F3" s="21">
        <v>8</v>
      </c>
      <c r="G3" s="21">
        <v>6</v>
      </c>
      <c r="H3" s="21">
        <v>6</v>
      </c>
      <c r="I3" s="21">
        <v>6</v>
      </c>
      <c r="J3" s="21">
        <f t="shared" si="0"/>
        <v>35</v>
      </c>
      <c r="K3" s="9"/>
    </row>
    <row r="4" spans="1:11" x14ac:dyDescent="0.3">
      <c r="A4" s="7">
        <v>2012003</v>
      </c>
      <c r="B4" s="21">
        <v>5</v>
      </c>
      <c r="C4" s="20" t="s">
        <v>12</v>
      </c>
      <c r="D4" s="20" t="s">
        <v>12</v>
      </c>
      <c r="E4" s="21">
        <v>6</v>
      </c>
      <c r="F4" s="21">
        <v>10</v>
      </c>
      <c r="G4" s="21">
        <v>10</v>
      </c>
      <c r="H4" s="21">
        <v>5</v>
      </c>
      <c r="I4" s="21">
        <v>6</v>
      </c>
      <c r="J4" s="21">
        <f t="shared" si="0"/>
        <v>42</v>
      </c>
      <c r="K4" s="9"/>
    </row>
    <row r="5" spans="1:11" x14ac:dyDescent="0.3">
      <c r="A5" s="7">
        <v>2012004</v>
      </c>
      <c r="B5" s="21">
        <v>4</v>
      </c>
      <c r="C5" s="20" t="s">
        <v>12</v>
      </c>
      <c r="D5" s="21">
        <v>6</v>
      </c>
      <c r="E5" s="20" t="s">
        <v>12</v>
      </c>
      <c r="F5" s="21">
        <v>6</v>
      </c>
      <c r="G5" s="21">
        <v>10</v>
      </c>
      <c r="H5" s="21">
        <v>4</v>
      </c>
      <c r="I5" s="21">
        <v>6</v>
      </c>
      <c r="J5" s="21">
        <f t="shared" si="0"/>
        <v>36</v>
      </c>
      <c r="K5" s="9"/>
    </row>
    <row r="6" spans="1:11" x14ac:dyDescent="0.3">
      <c r="A6" s="7">
        <v>2012005</v>
      </c>
      <c r="B6" s="21">
        <v>6</v>
      </c>
      <c r="C6" s="20" t="s">
        <v>12</v>
      </c>
      <c r="D6" s="21">
        <v>7</v>
      </c>
      <c r="E6" s="20" t="s">
        <v>12</v>
      </c>
      <c r="F6" s="21">
        <v>9</v>
      </c>
      <c r="G6" s="21">
        <v>10</v>
      </c>
      <c r="H6" s="20" t="s">
        <v>12</v>
      </c>
      <c r="I6" s="22">
        <v>7</v>
      </c>
      <c r="J6" s="21">
        <f t="shared" si="0"/>
        <v>39</v>
      </c>
      <c r="K6" s="9"/>
    </row>
    <row r="7" spans="1:11" x14ac:dyDescent="0.3">
      <c r="A7" s="7">
        <v>2012006</v>
      </c>
      <c r="B7" s="21">
        <v>6</v>
      </c>
      <c r="C7" s="21">
        <v>3</v>
      </c>
      <c r="D7" s="21">
        <v>5</v>
      </c>
      <c r="E7" s="21">
        <v>7</v>
      </c>
      <c r="F7" s="20" t="s">
        <v>12</v>
      </c>
      <c r="G7" s="21">
        <v>10</v>
      </c>
      <c r="H7" s="21">
        <v>10</v>
      </c>
      <c r="I7" s="21">
        <v>5</v>
      </c>
      <c r="J7" s="21">
        <f t="shared" si="0"/>
        <v>46</v>
      </c>
      <c r="K7" s="9"/>
    </row>
    <row r="8" spans="1:11" x14ac:dyDescent="0.3">
      <c r="A8" s="7">
        <v>2012007</v>
      </c>
      <c r="B8" s="21">
        <v>3</v>
      </c>
      <c r="C8" s="20" t="s">
        <v>12</v>
      </c>
      <c r="D8" s="20" t="s">
        <v>12</v>
      </c>
      <c r="E8" s="20" t="s">
        <v>12</v>
      </c>
      <c r="F8" s="21">
        <v>2</v>
      </c>
      <c r="G8" s="20" t="s">
        <v>12</v>
      </c>
      <c r="H8" s="21">
        <v>6</v>
      </c>
      <c r="I8" s="21">
        <v>3</v>
      </c>
      <c r="J8" s="21">
        <f t="shared" si="0"/>
        <v>14</v>
      </c>
      <c r="K8" s="9"/>
    </row>
    <row r="9" spans="1:11" x14ac:dyDescent="0.3">
      <c r="A9" s="7">
        <v>2012008</v>
      </c>
      <c r="B9" s="21">
        <v>6</v>
      </c>
      <c r="C9" s="21">
        <v>5</v>
      </c>
      <c r="D9" s="21">
        <v>8</v>
      </c>
      <c r="E9" s="21">
        <v>6</v>
      </c>
      <c r="F9" s="21">
        <v>0</v>
      </c>
      <c r="G9" s="21">
        <v>10</v>
      </c>
      <c r="H9" s="21">
        <v>4</v>
      </c>
      <c r="I9" s="21">
        <v>6</v>
      </c>
      <c r="J9" s="21">
        <f t="shared" si="0"/>
        <v>45</v>
      </c>
      <c r="K9" s="9"/>
    </row>
    <row r="10" spans="1:11" x14ac:dyDescent="0.3">
      <c r="A10" s="7">
        <v>2012009</v>
      </c>
      <c r="B10" s="21">
        <v>4</v>
      </c>
      <c r="C10" s="21">
        <v>3</v>
      </c>
      <c r="D10" s="21">
        <v>3</v>
      </c>
      <c r="E10" s="20" t="s">
        <v>12</v>
      </c>
      <c r="F10" s="21">
        <v>9</v>
      </c>
      <c r="G10" s="20" t="s">
        <v>12</v>
      </c>
      <c r="H10" s="21">
        <v>6</v>
      </c>
      <c r="I10" s="21">
        <v>5</v>
      </c>
      <c r="J10" s="21">
        <f t="shared" si="0"/>
        <v>30</v>
      </c>
      <c r="K10" s="9"/>
    </row>
    <row r="11" spans="1:11" x14ac:dyDescent="0.3">
      <c r="A11" s="7">
        <v>2012010</v>
      </c>
      <c r="B11" s="21">
        <v>5</v>
      </c>
      <c r="C11" s="20" t="s">
        <v>12</v>
      </c>
      <c r="D11" s="20" t="s">
        <v>12</v>
      </c>
      <c r="E11" s="20" t="s">
        <v>12</v>
      </c>
      <c r="F11" s="20" t="s">
        <v>12</v>
      </c>
      <c r="G11" s="20" t="s">
        <v>12</v>
      </c>
      <c r="H11" s="21">
        <v>4</v>
      </c>
      <c r="I11" s="21">
        <v>0</v>
      </c>
      <c r="J11" s="21">
        <f t="shared" si="0"/>
        <v>9</v>
      </c>
      <c r="K11" s="9"/>
    </row>
    <row r="12" spans="1:11" x14ac:dyDescent="0.3">
      <c r="A12" s="7">
        <v>2012011</v>
      </c>
      <c r="B12" s="21">
        <v>8</v>
      </c>
      <c r="C12" s="21">
        <v>6</v>
      </c>
      <c r="D12" s="21">
        <v>8</v>
      </c>
      <c r="E12" s="21">
        <v>3</v>
      </c>
      <c r="F12" s="20" t="s">
        <v>12</v>
      </c>
      <c r="G12" s="21">
        <v>10</v>
      </c>
      <c r="H12" s="21">
        <v>4</v>
      </c>
      <c r="I12" s="21">
        <v>5</v>
      </c>
      <c r="J12" s="21">
        <f t="shared" si="0"/>
        <v>44</v>
      </c>
      <c r="K12" s="9"/>
    </row>
    <row r="13" spans="1:11" x14ac:dyDescent="0.3">
      <c r="A13" s="7">
        <v>2012012</v>
      </c>
      <c r="B13" s="21">
        <v>5</v>
      </c>
      <c r="C13" s="21">
        <v>3</v>
      </c>
      <c r="D13" s="21">
        <v>5</v>
      </c>
      <c r="E13" s="21">
        <v>6</v>
      </c>
      <c r="F13" s="21">
        <v>8</v>
      </c>
      <c r="G13" s="21">
        <v>10</v>
      </c>
      <c r="H13" s="20" t="s">
        <v>12</v>
      </c>
      <c r="I13" s="22">
        <v>6</v>
      </c>
      <c r="J13" s="21">
        <f t="shared" si="0"/>
        <v>43</v>
      </c>
      <c r="K13" s="9"/>
    </row>
    <row r="14" spans="1:11" x14ac:dyDescent="0.3">
      <c r="A14" s="7">
        <v>2012013</v>
      </c>
      <c r="B14" s="21">
        <v>5</v>
      </c>
      <c r="C14" s="21">
        <v>6</v>
      </c>
      <c r="D14" s="21">
        <v>6</v>
      </c>
      <c r="E14" s="20" t="s">
        <v>12</v>
      </c>
      <c r="F14" s="21">
        <v>0</v>
      </c>
      <c r="G14" s="21">
        <v>7</v>
      </c>
      <c r="H14" s="21">
        <v>10</v>
      </c>
      <c r="I14" s="21">
        <v>4</v>
      </c>
      <c r="J14" s="21">
        <f t="shared" si="0"/>
        <v>38</v>
      </c>
      <c r="K14" s="9"/>
    </row>
    <row r="15" spans="1:11" ht="21" thickBot="1" x14ac:dyDescent="0.35">
      <c r="A15" s="7">
        <v>2012014</v>
      </c>
      <c r="B15" s="23">
        <v>5</v>
      </c>
      <c r="C15" s="24" t="s">
        <v>12</v>
      </c>
      <c r="D15" s="23">
        <v>5</v>
      </c>
      <c r="E15" s="23">
        <v>4</v>
      </c>
      <c r="F15" s="23">
        <v>0</v>
      </c>
      <c r="G15" s="24" t="s">
        <v>12</v>
      </c>
      <c r="H15" s="23">
        <v>6</v>
      </c>
      <c r="I15" s="23">
        <v>5</v>
      </c>
      <c r="J15" s="23">
        <f t="shared" si="0"/>
        <v>25</v>
      </c>
      <c r="K15" s="12"/>
    </row>
    <row r="16" spans="1:11" ht="21" thickTop="1" x14ac:dyDescent="0.3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C1" sqref="C1"/>
    </sheetView>
  </sheetViews>
  <sheetFormatPr defaultRowHeight="20.25" x14ac:dyDescent="0.3"/>
  <cols>
    <col min="1" max="1" width="14.42578125" style="28" customWidth="1"/>
    <col min="2" max="2" width="15.5703125" style="47" customWidth="1"/>
    <col min="3" max="3" width="14" style="33" customWidth="1"/>
    <col min="4" max="16384" width="9.140625" style="28"/>
  </cols>
  <sheetData>
    <row r="1" spans="1:3" s="26" customFormat="1" ht="21" thickTop="1" x14ac:dyDescent="0.3">
      <c r="A1" s="1" t="s">
        <v>0</v>
      </c>
      <c r="B1" s="44" t="s">
        <v>43</v>
      </c>
      <c r="C1" s="2" t="s">
        <v>42</v>
      </c>
    </row>
    <row r="2" spans="1:3" x14ac:dyDescent="0.3">
      <c r="A2" s="7">
        <v>2012001</v>
      </c>
      <c r="B2" s="45">
        <v>23.333333333333332</v>
      </c>
      <c r="C2" s="9"/>
    </row>
    <row r="3" spans="1:3" x14ac:dyDescent="0.3">
      <c r="A3" s="7">
        <v>2012002</v>
      </c>
      <c r="B3" s="45">
        <v>56.666666666666664</v>
      </c>
      <c r="C3" s="9"/>
    </row>
    <row r="4" spans="1:3" x14ac:dyDescent="0.3">
      <c r="A4" s="7">
        <v>2012003</v>
      </c>
      <c r="B4" s="45">
        <v>63.333333333333336</v>
      </c>
      <c r="C4" s="9"/>
    </row>
    <row r="5" spans="1:3" x14ac:dyDescent="0.3">
      <c r="A5" s="7">
        <v>2012004</v>
      </c>
      <c r="B5" s="45">
        <v>46.666666666666664</v>
      </c>
      <c r="C5" s="9"/>
    </row>
    <row r="6" spans="1:3" x14ac:dyDescent="0.3">
      <c r="A6" s="7">
        <v>2012005</v>
      </c>
      <c r="B6" s="45">
        <v>45</v>
      </c>
      <c r="C6" s="9"/>
    </row>
    <row r="7" spans="1:3" x14ac:dyDescent="0.3">
      <c r="A7" s="7">
        <v>2012006</v>
      </c>
      <c r="B7" s="45">
        <v>43.333333333333336</v>
      </c>
      <c r="C7" s="9"/>
    </row>
    <row r="8" spans="1:3" x14ac:dyDescent="0.3">
      <c r="A8" s="7">
        <v>2012007</v>
      </c>
      <c r="B8" s="45">
        <v>16.666666666666668</v>
      </c>
      <c r="C8" s="9"/>
    </row>
    <row r="9" spans="1:3" x14ac:dyDescent="0.3">
      <c r="A9" s="7">
        <v>2012008</v>
      </c>
      <c r="B9" s="45">
        <v>51.666666666666664</v>
      </c>
      <c r="C9" s="9"/>
    </row>
    <row r="10" spans="1:3" x14ac:dyDescent="0.3">
      <c r="A10" s="7">
        <v>2012009</v>
      </c>
      <c r="B10" s="45">
        <v>43.333333333333336</v>
      </c>
      <c r="C10" s="9"/>
    </row>
    <row r="11" spans="1:3" x14ac:dyDescent="0.3">
      <c r="A11" s="7">
        <v>2012010</v>
      </c>
      <c r="B11" s="45">
        <v>31.666666666666668</v>
      </c>
      <c r="C11" s="9"/>
    </row>
    <row r="12" spans="1:3" x14ac:dyDescent="0.3">
      <c r="A12" s="7">
        <v>2012011</v>
      </c>
      <c r="B12" s="45">
        <v>51.666666666666664</v>
      </c>
      <c r="C12" s="9"/>
    </row>
    <row r="13" spans="1:3" x14ac:dyDescent="0.3">
      <c r="A13" s="7">
        <v>2012012</v>
      </c>
      <c r="B13" s="45">
        <v>70</v>
      </c>
      <c r="C13" s="9"/>
    </row>
    <row r="14" spans="1:3" x14ac:dyDescent="0.3">
      <c r="A14" s="7">
        <v>2012013</v>
      </c>
      <c r="B14" s="45">
        <v>31.666666666666668</v>
      </c>
      <c r="C14" s="9"/>
    </row>
    <row r="15" spans="1:3" x14ac:dyDescent="0.3">
      <c r="A15" s="7">
        <v>2012014</v>
      </c>
      <c r="B15" s="45">
        <v>51.666666666666664</v>
      </c>
      <c r="C15" s="9"/>
    </row>
    <row r="16" spans="1:3" x14ac:dyDescent="0.3">
      <c r="A16" s="7"/>
      <c r="B16" s="45"/>
      <c r="C16" s="9"/>
    </row>
    <row r="17" spans="1:3" x14ac:dyDescent="0.3">
      <c r="A17" s="7"/>
      <c r="B17" s="45"/>
      <c r="C17" s="9"/>
    </row>
    <row r="18" spans="1:3" x14ac:dyDescent="0.3">
      <c r="A18" s="7"/>
      <c r="B18" s="45"/>
      <c r="C18" s="9"/>
    </row>
    <row r="19" spans="1:3" x14ac:dyDescent="0.3">
      <c r="A19" s="7"/>
      <c r="B19" s="45"/>
      <c r="C19" s="9"/>
    </row>
    <row r="20" spans="1:3" ht="21" thickBot="1" x14ac:dyDescent="0.35">
      <c r="A20" s="30"/>
      <c r="B20" s="46"/>
      <c r="C20" s="12"/>
    </row>
    <row r="21" spans="1:3" ht="21" thickTop="1" x14ac:dyDescent="0.3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G12" sqref="G12"/>
    </sheetView>
  </sheetViews>
  <sheetFormatPr defaultRowHeight="20.25" x14ac:dyDescent="0.3"/>
  <cols>
    <col min="1" max="1" width="12.28515625" style="28" bestFit="1" customWidth="1"/>
    <col min="2" max="2" width="9.140625" style="33"/>
    <col min="3" max="16384" width="9.140625" style="28"/>
  </cols>
  <sheetData>
    <row r="1" spans="1:10" s="26" customFormat="1" ht="21" thickTop="1" x14ac:dyDescent="0.3">
      <c r="A1" s="1" t="s">
        <v>0</v>
      </c>
      <c r="B1" s="34" t="s">
        <v>37</v>
      </c>
      <c r="C1" s="26" t="s">
        <v>38</v>
      </c>
      <c r="D1" s="26" t="s">
        <v>39</v>
      </c>
      <c r="E1" s="26" t="s">
        <v>2</v>
      </c>
      <c r="F1" s="26" t="s">
        <v>42</v>
      </c>
    </row>
    <row r="2" spans="1:10" x14ac:dyDescent="0.3">
      <c r="A2" s="7">
        <v>2012001</v>
      </c>
      <c r="B2" s="9">
        <v>32</v>
      </c>
      <c r="C2" s="28">
        <v>35</v>
      </c>
      <c r="D2" s="28">
        <v>15</v>
      </c>
      <c r="E2" s="33">
        <f>B2+C2+D2</f>
        <v>82</v>
      </c>
      <c r="I2" s="28" t="s">
        <v>40</v>
      </c>
      <c r="J2" s="43">
        <v>0.4</v>
      </c>
    </row>
    <row r="3" spans="1:10" x14ac:dyDescent="0.3">
      <c r="A3" s="7">
        <v>2012002</v>
      </c>
      <c r="B3" s="9">
        <v>28</v>
      </c>
      <c r="C3" s="28">
        <v>26</v>
      </c>
      <c r="D3" s="28">
        <v>12</v>
      </c>
      <c r="E3" s="33">
        <f t="shared" ref="E3:E15" si="0">B3+C3+D3</f>
        <v>66</v>
      </c>
      <c r="I3" s="28" t="s">
        <v>38</v>
      </c>
      <c r="J3" s="43">
        <v>0.4</v>
      </c>
    </row>
    <row r="4" spans="1:10" x14ac:dyDescent="0.3">
      <c r="A4" s="7">
        <v>2012003</v>
      </c>
      <c r="B4" s="9">
        <v>25</v>
      </c>
      <c r="C4" s="28">
        <v>24</v>
      </c>
      <c r="D4" s="28">
        <v>12</v>
      </c>
      <c r="E4" s="33">
        <f t="shared" si="0"/>
        <v>61</v>
      </c>
      <c r="I4" s="28" t="s">
        <v>41</v>
      </c>
      <c r="J4" s="43">
        <v>0.2</v>
      </c>
    </row>
    <row r="5" spans="1:10" x14ac:dyDescent="0.3">
      <c r="A5" s="7">
        <v>2012004</v>
      </c>
      <c r="B5" s="9">
        <v>30</v>
      </c>
      <c r="C5" s="28">
        <v>32</v>
      </c>
      <c r="D5" s="28">
        <v>14</v>
      </c>
      <c r="E5" s="33">
        <f t="shared" si="0"/>
        <v>76</v>
      </c>
    </row>
    <row r="6" spans="1:10" x14ac:dyDescent="0.3">
      <c r="A6" s="7">
        <v>2012005</v>
      </c>
      <c r="B6" s="9">
        <v>26</v>
      </c>
      <c r="C6" s="28">
        <v>24</v>
      </c>
      <c r="D6" s="28">
        <v>10</v>
      </c>
      <c r="E6" s="33">
        <f t="shared" si="0"/>
        <v>60</v>
      </c>
    </row>
    <row r="7" spans="1:10" x14ac:dyDescent="0.3">
      <c r="A7" s="7">
        <v>2012006</v>
      </c>
      <c r="B7" s="9">
        <v>23</v>
      </c>
      <c r="C7" s="28">
        <v>20</v>
      </c>
      <c r="D7" s="28">
        <v>10</v>
      </c>
      <c r="E7" s="33">
        <f t="shared" si="0"/>
        <v>53</v>
      </c>
    </row>
    <row r="8" spans="1:10" x14ac:dyDescent="0.3">
      <c r="A8" s="7">
        <v>2012007</v>
      </c>
      <c r="B8" s="9">
        <v>10</v>
      </c>
      <c r="C8" s="28">
        <v>8</v>
      </c>
      <c r="D8" s="28">
        <v>5</v>
      </c>
      <c r="E8" s="33">
        <f t="shared" si="0"/>
        <v>23</v>
      </c>
    </row>
    <row r="9" spans="1:10" x14ac:dyDescent="0.3">
      <c r="A9" s="7">
        <v>2012008</v>
      </c>
      <c r="B9" s="9">
        <v>22</v>
      </c>
      <c r="C9" s="28">
        <v>24</v>
      </c>
      <c r="D9" s="28">
        <v>10</v>
      </c>
      <c r="E9" s="33">
        <f t="shared" si="0"/>
        <v>56</v>
      </c>
    </row>
    <row r="10" spans="1:10" x14ac:dyDescent="0.3">
      <c r="A10" s="7">
        <v>2012009</v>
      </c>
      <c r="B10" s="9">
        <v>20</v>
      </c>
      <c r="C10" s="28">
        <v>22</v>
      </c>
      <c r="D10" s="28">
        <v>12</v>
      </c>
      <c r="E10" s="33">
        <f t="shared" si="0"/>
        <v>54</v>
      </c>
    </row>
    <row r="11" spans="1:10" x14ac:dyDescent="0.3">
      <c r="A11" s="7">
        <v>2012010</v>
      </c>
      <c r="B11" s="9">
        <v>12</v>
      </c>
      <c r="C11" s="28">
        <v>15</v>
      </c>
      <c r="D11" s="28">
        <v>10</v>
      </c>
      <c r="E11" s="33">
        <f t="shared" si="0"/>
        <v>37</v>
      </c>
    </row>
    <row r="12" spans="1:10" x14ac:dyDescent="0.3">
      <c r="A12" s="7">
        <v>2012011</v>
      </c>
      <c r="B12" s="9">
        <v>28</v>
      </c>
      <c r="C12" s="28">
        <v>30</v>
      </c>
      <c r="D12" s="28">
        <v>16</v>
      </c>
      <c r="E12" s="33">
        <f t="shared" si="0"/>
        <v>74</v>
      </c>
    </row>
    <row r="13" spans="1:10" x14ac:dyDescent="0.3">
      <c r="A13" s="7">
        <v>2012012</v>
      </c>
      <c r="B13" s="9">
        <v>38</v>
      </c>
      <c r="C13" s="28">
        <v>36</v>
      </c>
      <c r="D13" s="28">
        <v>18</v>
      </c>
      <c r="E13" s="33">
        <f t="shared" si="0"/>
        <v>92</v>
      </c>
    </row>
    <row r="14" spans="1:10" x14ac:dyDescent="0.3">
      <c r="A14" s="7">
        <v>2012013</v>
      </c>
      <c r="B14" s="9">
        <v>34</v>
      </c>
      <c r="C14" s="28">
        <v>32</v>
      </c>
      <c r="D14" s="28">
        <v>18</v>
      </c>
      <c r="E14" s="33">
        <f t="shared" si="0"/>
        <v>84</v>
      </c>
    </row>
    <row r="15" spans="1:10" x14ac:dyDescent="0.3">
      <c r="A15" s="7">
        <v>2012014</v>
      </c>
      <c r="B15" s="9">
        <v>20</v>
      </c>
      <c r="C15" s="28">
        <v>22</v>
      </c>
      <c r="D15" s="28">
        <v>12</v>
      </c>
      <c r="E15" s="33">
        <f t="shared" si="0"/>
        <v>54</v>
      </c>
    </row>
    <row r="16" spans="1:10" x14ac:dyDescent="0.3">
      <c r="A16" s="7"/>
      <c r="B16" s="9"/>
    </row>
    <row r="17" spans="1:2" x14ac:dyDescent="0.3">
      <c r="A17" s="7"/>
      <c r="B17" s="9"/>
    </row>
    <row r="18" spans="1:2" x14ac:dyDescent="0.3">
      <c r="A18" s="7"/>
      <c r="B18" s="9"/>
    </row>
    <row r="19" spans="1:2" x14ac:dyDescent="0.3">
      <c r="A19" s="7"/>
      <c r="B19" s="9"/>
    </row>
    <row r="20" spans="1:2" ht="21" thickBot="1" x14ac:dyDescent="0.35">
      <c r="A20" s="30"/>
      <c r="B20" s="12"/>
    </row>
    <row r="21" spans="1:2" ht="21" thickTop="1" x14ac:dyDescent="0.3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B1" workbookViewId="0">
      <selection activeCell="E6" sqref="E6"/>
    </sheetView>
  </sheetViews>
  <sheetFormatPr defaultRowHeight="20.25" x14ac:dyDescent="0.3"/>
  <cols>
    <col min="1" max="1" width="15.28515625" style="28" customWidth="1"/>
    <col min="2" max="2" width="16.42578125" style="32" customWidth="1"/>
    <col min="3" max="3" width="14.7109375" style="33" customWidth="1"/>
    <col min="4" max="16384" width="9.140625" style="28"/>
  </cols>
  <sheetData>
    <row r="1" spans="1:3" s="26" customFormat="1" ht="21" thickTop="1" x14ac:dyDescent="0.3">
      <c r="A1" s="1" t="s">
        <v>0</v>
      </c>
      <c r="B1" s="25" t="s">
        <v>14</v>
      </c>
      <c r="C1" s="34" t="s">
        <v>42</v>
      </c>
    </row>
    <row r="2" spans="1:3" x14ac:dyDescent="0.3">
      <c r="A2" s="7">
        <v>2012001</v>
      </c>
      <c r="B2" s="27">
        <v>84</v>
      </c>
      <c r="C2" s="9"/>
    </row>
    <row r="3" spans="1:3" x14ac:dyDescent="0.3">
      <c r="A3" s="7">
        <v>2012002</v>
      </c>
      <c r="B3" s="29">
        <v>72</v>
      </c>
      <c r="C3" s="9"/>
    </row>
    <row r="4" spans="1:3" x14ac:dyDescent="0.3">
      <c r="A4" s="7">
        <v>2012003</v>
      </c>
      <c r="B4" s="29">
        <v>70</v>
      </c>
      <c r="C4" s="9"/>
    </row>
    <row r="5" spans="1:3" x14ac:dyDescent="0.3">
      <c r="A5" s="7">
        <v>2012004</v>
      </c>
      <c r="B5" s="29">
        <v>80</v>
      </c>
      <c r="C5" s="9"/>
    </row>
    <row r="6" spans="1:3" x14ac:dyDescent="0.3">
      <c r="A6" s="7">
        <v>2012005</v>
      </c>
      <c r="B6" s="29">
        <v>64</v>
      </c>
      <c r="C6" s="9"/>
    </row>
    <row r="7" spans="1:3" x14ac:dyDescent="0.3">
      <c r="A7" s="7">
        <v>2012006</v>
      </c>
      <c r="B7" s="29">
        <v>66</v>
      </c>
      <c r="C7" s="9"/>
    </row>
    <row r="8" spans="1:3" x14ac:dyDescent="0.3">
      <c r="A8" s="7">
        <v>2012007</v>
      </c>
      <c r="B8" s="29">
        <v>16</v>
      </c>
      <c r="C8" s="9"/>
    </row>
    <row r="9" spans="1:3" x14ac:dyDescent="0.3">
      <c r="A9" s="7">
        <v>2012008</v>
      </c>
      <c r="B9" s="29">
        <v>56</v>
      </c>
      <c r="C9" s="9"/>
    </row>
    <row r="10" spans="1:3" x14ac:dyDescent="0.3">
      <c r="A10" s="7">
        <v>2012009</v>
      </c>
      <c r="B10" s="29">
        <v>60</v>
      </c>
      <c r="C10" s="9"/>
    </row>
    <row r="11" spans="1:3" x14ac:dyDescent="0.3">
      <c r="A11" s="7">
        <v>2012010</v>
      </c>
      <c r="B11" s="29">
        <v>44</v>
      </c>
      <c r="C11" s="9"/>
    </row>
    <row r="12" spans="1:3" x14ac:dyDescent="0.3">
      <c r="A12" s="7">
        <v>2012011</v>
      </c>
      <c r="B12" s="29">
        <v>70</v>
      </c>
      <c r="C12" s="9"/>
    </row>
    <row r="13" spans="1:3" x14ac:dyDescent="0.3">
      <c r="A13" s="7">
        <v>2012012</v>
      </c>
      <c r="B13" s="29">
        <v>96</v>
      </c>
      <c r="C13" s="9"/>
    </row>
    <row r="14" spans="1:3" x14ac:dyDescent="0.3">
      <c r="A14" s="7">
        <v>2012013</v>
      </c>
      <c r="B14" s="29">
        <v>90</v>
      </c>
      <c r="C14" s="9"/>
    </row>
    <row r="15" spans="1:3" x14ac:dyDescent="0.3">
      <c r="A15" s="7">
        <v>2012014</v>
      </c>
      <c r="B15" s="29">
        <v>56</v>
      </c>
      <c r="C15" s="9"/>
    </row>
    <row r="16" spans="1:3" x14ac:dyDescent="0.3">
      <c r="A16" s="7"/>
      <c r="B16" s="29"/>
      <c r="C16" s="9"/>
    </row>
    <row r="17" spans="1:3" x14ac:dyDescent="0.3">
      <c r="A17" s="7"/>
      <c r="B17" s="29"/>
      <c r="C17" s="9"/>
    </row>
    <row r="18" spans="1:3" x14ac:dyDescent="0.3">
      <c r="A18" s="7"/>
      <c r="B18" s="29"/>
      <c r="C18" s="9"/>
    </row>
    <row r="19" spans="1:3" x14ac:dyDescent="0.3">
      <c r="A19" s="7"/>
      <c r="B19" s="29"/>
      <c r="C19" s="9"/>
    </row>
    <row r="20" spans="1:3" ht="21" thickBot="1" x14ac:dyDescent="0.35">
      <c r="A20" s="30"/>
      <c r="B20" s="31"/>
      <c r="C20" s="12"/>
    </row>
    <row r="21" spans="1:3" ht="21" thickTop="1" x14ac:dyDescent="0.3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D20" sqref="D20"/>
    </sheetView>
  </sheetViews>
  <sheetFormatPr defaultRowHeight="20.25" x14ac:dyDescent="0.3"/>
  <cols>
    <col min="1" max="1" width="15" style="10" customWidth="1"/>
    <col min="2" max="2" width="12" style="41" customWidth="1"/>
    <col min="3" max="3" width="11.85546875" style="13" customWidth="1"/>
    <col min="4" max="4" width="11.5703125" style="13" customWidth="1"/>
    <col min="5" max="5" width="11.85546875" style="13" customWidth="1"/>
    <col min="6" max="6" width="11.42578125" style="13" customWidth="1"/>
    <col min="7" max="7" width="13.28515625" style="42" customWidth="1"/>
    <col min="8" max="16384" width="9.140625" style="10"/>
  </cols>
  <sheetData>
    <row r="1" spans="1:14" s="6" customFormat="1" ht="21" thickTop="1" x14ac:dyDescent="0.3">
      <c r="A1" s="1" t="s">
        <v>0</v>
      </c>
      <c r="B1" s="25" t="s">
        <v>22</v>
      </c>
      <c r="C1" s="2" t="s">
        <v>44</v>
      </c>
      <c r="D1" s="2" t="s">
        <v>26</v>
      </c>
      <c r="E1" s="35" t="s">
        <v>45</v>
      </c>
      <c r="F1" s="35" t="s">
        <v>30</v>
      </c>
      <c r="G1" s="36" t="s">
        <v>2</v>
      </c>
      <c r="H1" s="6" t="s">
        <v>46</v>
      </c>
      <c r="K1" s="48" t="s">
        <v>47</v>
      </c>
      <c r="L1" s="48" t="s">
        <v>48</v>
      </c>
      <c r="M1" s="48" t="s">
        <v>52</v>
      </c>
      <c r="N1" s="48" t="s">
        <v>49</v>
      </c>
    </row>
    <row r="2" spans="1:14" x14ac:dyDescent="0.3">
      <c r="A2" s="7">
        <v>2012001</v>
      </c>
      <c r="B2" s="37">
        <f>Assignment!G2</f>
        <v>0</v>
      </c>
      <c r="C2" s="38">
        <f>Quiz!K2</f>
        <v>0</v>
      </c>
      <c r="D2" s="38">
        <f>MidTerm!C2</f>
        <v>0</v>
      </c>
      <c r="E2" s="39">
        <f>Laboratory!F2</f>
        <v>0</v>
      </c>
      <c r="F2" s="39">
        <f>Final!C2</f>
        <v>0</v>
      </c>
      <c r="G2" s="40">
        <f>SUM(B2:F2)</f>
        <v>0</v>
      </c>
      <c r="H2" s="10" t="str">
        <f>IF(G2&gt;=90,"A",IF(G2&gt;=85,"A-",IF(G2&gt;=80,"B+",IF(G2&gt;=75,"B",IF(G2&gt;=70,"B-",IF(G2&gt;=65,"C+",IF(G2&gt;=60,"C",IF(G2&gt;=55,"C-",IF(G2&gt;=50,"D+",IF(G2&gt;=45,"D","F"))))))))))</f>
        <v>F</v>
      </c>
      <c r="K2" s="52">
        <v>4</v>
      </c>
      <c r="L2" s="49" t="s">
        <v>23</v>
      </c>
      <c r="M2" s="49">
        <f>COUNTIF($H$2:$H$15,"A")</f>
        <v>0</v>
      </c>
      <c r="N2" s="52">
        <f>M2*K2</f>
        <v>0</v>
      </c>
    </row>
    <row r="3" spans="1:14" x14ac:dyDescent="0.3">
      <c r="A3" s="7">
        <v>2012002</v>
      </c>
      <c r="B3" s="37">
        <f>Assignment!G3</f>
        <v>0</v>
      </c>
      <c r="C3" s="38">
        <f>Quiz!K3</f>
        <v>0</v>
      </c>
      <c r="D3" s="38">
        <f>MidTerm!C3</f>
        <v>0</v>
      </c>
      <c r="E3" s="39">
        <f>Laboratory!F3</f>
        <v>0</v>
      </c>
      <c r="F3" s="39">
        <f>Final!C3</f>
        <v>0</v>
      </c>
      <c r="G3" s="40">
        <f t="shared" ref="G3:G15" si="0">SUM(B3:F3)</f>
        <v>0</v>
      </c>
      <c r="H3" s="10" t="str">
        <f t="shared" ref="H3:H15" si="1">IF(G3&gt;=90,"A",IF(G3&gt;=85,"A-",IF(G3&gt;=80,"B+",IF(G3&gt;=75,"B",IF(G3&gt;=70,"B-",IF(G3&gt;=65,"C+",IF(G3&gt;=60,"C",IF(G3&gt;=55,"C-",IF(G3&gt;=50,"D+",IF(G3&gt;=45,"D","F"))))))))))</f>
        <v>F</v>
      </c>
      <c r="K3" s="52">
        <v>3.67</v>
      </c>
      <c r="L3" s="49" t="s">
        <v>25</v>
      </c>
      <c r="M3" s="49">
        <f>COUNTIF($H$2:$H$15,"A-")</f>
        <v>0</v>
      </c>
      <c r="N3" s="52">
        <f t="shared" ref="N3:N12" si="2">M3*K3</f>
        <v>0</v>
      </c>
    </row>
    <row r="4" spans="1:14" x14ac:dyDescent="0.3">
      <c r="A4" s="7">
        <v>2012003</v>
      </c>
      <c r="B4" s="37">
        <f>Assignment!G4</f>
        <v>0</v>
      </c>
      <c r="C4" s="38">
        <f>Quiz!K4</f>
        <v>0</v>
      </c>
      <c r="D4" s="38">
        <f>MidTerm!C4</f>
        <v>0</v>
      </c>
      <c r="E4" s="39">
        <f>Laboratory!F4</f>
        <v>0</v>
      </c>
      <c r="F4" s="39">
        <f>Final!C4</f>
        <v>0</v>
      </c>
      <c r="G4" s="40">
        <f t="shared" si="0"/>
        <v>0</v>
      </c>
      <c r="H4" s="10" t="str">
        <f t="shared" si="1"/>
        <v>F</v>
      </c>
      <c r="K4" s="52">
        <v>3.33</v>
      </c>
      <c r="L4" s="49" t="s">
        <v>27</v>
      </c>
      <c r="M4" s="49">
        <f>COUNTIF($H$2:$H$15,"B+")</f>
        <v>0</v>
      </c>
      <c r="N4" s="52">
        <f t="shared" si="2"/>
        <v>0</v>
      </c>
    </row>
    <row r="5" spans="1:14" x14ac:dyDescent="0.3">
      <c r="A5" s="7">
        <v>2012004</v>
      </c>
      <c r="B5" s="37">
        <f>Assignment!G5</f>
        <v>0</v>
      </c>
      <c r="C5" s="38">
        <f>Quiz!K5</f>
        <v>0</v>
      </c>
      <c r="D5" s="38">
        <f>MidTerm!C5</f>
        <v>0</v>
      </c>
      <c r="E5" s="39">
        <f>Laboratory!F5</f>
        <v>0</v>
      </c>
      <c r="F5" s="39">
        <f>Final!C5</f>
        <v>0</v>
      </c>
      <c r="G5" s="40">
        <f t="shared" si="0"/>
        <v>0</v>
      </c>
      <c r="H5" s="10" t="str">
        <f t="shared" si="1"/>
        <v>F</v>
      </c>
      <c r="K5" s="52">
        <v>3</v>
      </c>
      <c r="L5" s="49" t="s">
        <v>29</v>
      </c>
      <c r="M5" s="49">
        <f>COUNTIF($H$2:$H$15,"B")</f>
        <v>0</v>
      </c>
      <c r="N5" s="52">
        <f t="shared" si="2"/>
        <v>0</v>
      </c>
    </row>
    <row r="6" spans="1:14" x14ac:dyDescent="0.3">
      <c r="A6" s="7">
        <v>2012005</v>
      </c>
      <c r="B6" s="37">
        <f>Assignment!G6</f>
        <v>0</v>
      </c>
      <c r="C6" s="38">
        <f>Quiz!K6</f>
        <v>0</v>
      </c>
      <c r="D6" s="38">
        <f>MidTerm!C6</f>
        <v>0</v>
      </c>
      <c r="E6" s="39">
        <f>Laboratory!F6</f>
        <v>0</v>
      </c>
      <c r="F6" s="39">
        <f>Final!C6</f>
        <v>0</v>
      </c>
      <c r="G6" s="40">
        <f t="shared" si="0"/>
        <v>0</v>
      </c>
      <c r="H6" s="10" t="str">
        <f t="shared" si="1"/>
        <v>F</v>
      </c>
      <c r="K6" s="52">
        <v>2.67</v>
      </c>
      <c r="L6" s="49" t="s">
        <v>31</v>
      </c>
      <c r="M6" s="49">
        <f>COUNTIF($H$2:$H$15,"B-")</f>
        <v>0</v>
      </c>
      <c r="N6" s="52">
        <f t="shared" si="2"/>
        <v>0</v>
      </c>
    </row>
    <row r="7" spans="1:14" x14ac:dyDescent="0.3">
      <c r="A7" s="7">
        <v>2012006</v>
      </c>
      <c r="B7" s="37">
        <f>Assignment!G7</f>
        <v>0</v>
      </c>
      <c r="C7" s="38">
        <f>Quiz!K7</f>
        <v>0</v>
      </c>
      <c r="D7" s="38">
        <f>MidTerm!C7</f>
        <v>0</v>
      </c>
      <c r="E7" s="39">
        <f>Laboratory!F7</f>
        <v>0</v>
      </c>
      <c r="F7" s="39">
        <f>Final!C7</f>
        <v>0</v>
      </c>
      <c r="G7" s="40">
        <f t="shared" si="0"/>
        <v>0</v>
      </c>
      <c r="H7" s="10" t="str">
        <f t="shared" si="1"/>
        <v>F</v>
      </c>
      <c r="K7" s="52">
        <v>2.33</v>
      </c>
      <c r="L7" s="49" t="s">
        <v>32</v>
      </c>
      <c r="M7" s="49">
        <f>COUNTIF($H$2:$H$15,"C+")</f>
        <v>0</v>
      </c>
      <c r="N7" s="52">
        <f t="shared" si="2"/>
        <v>0</v>
      </c>
    </row>
    <row r="8" spans="1:14" x14ac:dyDescent="0.3">
      <c r="A8" s="7">
        <v>2012007</v>
      </c>
      <c r="B8" s="37">
        <f>Assignment!G8</f>
        <v>0</v>
      </c>
      <c r="C8" s="38">
        <f>Quiz!K8</f>
        <v>0</v>
      </c>
      <c r="D8" s="38">
        <f>MidTerm!C8</f>
        <v>0</v>
      </c>
      <c r="E8" s="39">
        <f>Laboratory!F8</f>
        <v>0</v>
      </c>
      <c r="F8" s="39">
        <f>Final!C8</f>
        <v>0</v>
      </c>
      <c r="G8" s="40">
        <f t="shared" si="0"/>
        <v>0</v>
      </c>
      <c r="H8" s="10" t="str">
        <f t="shared" si="1"/>
        <v>F</v>
      </c>
      <c r="K8" s="52">
        <v>2</v>
      </c>
      <c r="L8" s="49" t="s">
        <v>33</v>
      </c>
      <c r="M8" s="49">
        <f>COUNTIF($H$2:$H$15,"C")</f>
        <v>0</v>
      </c>
      <c r="N8" s="52">
        <f t="shared" si="2"/>
        <v>0</v>
      </c>
    </row>
    <row r="9" spans="1:14" x14ac:dyDescent="0.3">
      <c r="A9" s="7">
        <v>2012008</v>
      </c>
      <c r="B9" s="37">
        <f>Assignment!G9</f>
        <v>0</v>
      </c>
      <c r="C9" s="38">
        <f>Quiz!K9</f>
        <v>0</v>
      </c>
      <c r="D9" s="38">
        <f>MidTerm!C9</f>
        <v>0</v>
      </c>
      <c r="E9" s="39">
        <f>Laboratory!F9</f>
        <v>0</v>
      </c>
      <c r="F9" s="39">
        <f>Final!C9</f>
        <v>0</v>
      </c>
      <c r="G9" s="40">
        <f t="shared" si="0"/>
        <v>0</v>
      </c>
      <c r="H9" s="10" t="str">
        <f t="shared" si="1"/>
        <v>F</v>
      </c>
      <c r="K9" s="52">
        <v>1.67</v>
      </c>
      <c r="L9" s="49" t="s">
        <v>34</v>
      </c>
      <c r="M9" s="49">
        <f>COUNTIF($H$2:$H$15,"C-")</f>
        <v>0</v>
      </c>
      <c r="N9" s="52">
        <f t="shared" si="2"/>
        <v>0</v>
      </c>
    </row>
    <row r="10" spans="1:14" x14ac:dyDescent="0.3">
      <c r="A10" s="7">
        <v>2012009</v>
      </c>
      <c r="B10" s="37">
        <f>Assignment!G10</f>
        <v>0</v>
      </c>
      <c r="C10" s="38">
        <f>Quiz!K10</f>
        <v>0</v>
      </c>
      <c r="D10" s="38">
        <f>MidTerm!C10</f>
        <v>0</v>
      </c>
      <c r="E10" s="39">
        <f>Laboratory!F10</f>
        <v>0</v>
      </c>
      <c r="F10" s="39">
        <f>Final!C10</f>
        <v>0</v>
      </c>
      <c r="G10" s="40">
        <f t="shared" si="0"/>
        <v>0</v>
      </c>
      <c r="H10" s="10" t="str">
        <f t="shared" si="1"/>
        <v>F</v>
      </c>
      <c r="K10" s="52">
        <v>1.33</v>
      </c>
      <c r="L10" s="49" t="s">
        <v>35</v>
      </c>
      <c r="M10" s="49">
        <f>COUNTIF($H$2:$H$15,"D+")</f>
        <v>0</v>
      </c>
      <c r="N10" s="52">
        <f t="shared" si="2"/>
        <v>0</v>
      </c>
    </row>
    <row r="11" spans="1:14" x14ac:dyDescent="0.3">
      <c r="A11" s="7">
        <v>2012010</v>
      </c>
      <c r="B11" s="37">
        <f>Assignment!G11</f>
        <v>0</v>
      </c>
      <c r="C11" s="38">
        <f>Quiz!K11</f>
        <v>0</v>
      </c>
      <c r="D11" s="38">
        <f>MidTerm!C11</f>
        <v>0</v>
      </c>
      <c r="E11" s="39">
        <f>Laboratory!F11</f>
        <v>0</v>
      </c>
      <c r="F11" s="39">
        <f>Final!C11</f>
        <v>0</v>
      </c>
      <c r="G11" s="40">
        <f t="shared" si="0"/>
        <v>0</v>
      </c>
      <c r="H11" s="10" t="str">
        <f t="shared" si="1"/>
        <v>F</v>
      </c>
      <c r="K11" s="52">
        <v>1</v>
      </c>
      <c r="L11" s="49" t="s">
        <v>36</v>
      </c>
      <c r="M11" s="49">
        <f>COUNTIF($H$2:$H$15,"D")</f>
        <v>0</v>
      </c>
      <c r="N11" s="52">
        <f t="shared" si="2"/>
        <v>0</v>
      </c>
    </row>
    <row r="12" spans="1:14" x14ac:dyDescent="0.3">
      <c r="A12" s="7">
        <v>2012011</v>
      </c>
      <c r="B12" s="37">
        <f>Assignment!G12</f>
        <v>0</v>
      </c>
      <c r="C12" s="38">
        <f>Quiz!K12</f>
        <v>0</v>
      </c>
      <c r="D12" s="38">
        <f>MidTerm!C12</f>
        <v>0</v>
      </c>
      <c r="E12" s="39">
        <f>Laboratory!F12</f>
        <v>0</v>
      </c>
      <c r="F12" s="39">
        <f>Final!C12</f>
        <v>0</v>
      </c>
      <c r="G12" s="40">
        <f t="shared" si="0"/>
        <v>0</v>
      </c>
      <c r="H12" s="10" t="str">
        <f t="shared" si="1"/>
        <v>F</v>
      </c>
      <c r="K12" s="52">
        <v>0</v>
      </c>
      <c r="L12" s="49" t="s">
        <v>50</v>
      </c>
      <c r="M12" s="49">
        <f>COUNTIF($H$2:$H$15,"F")</f>
        <v>14</v>
      </c>
      <c r="N12" s="52">
        <f t="shared" si="2"/>
        <v>0</v>
      </c>
    </row>
    <row r="13" spans="1:14" ht="22.5" x14ac:dyDescent="0.3">
      <c r="A13" s="7">
        <v>2012012</v>
      </c>
      <c r="B13" s="37">
        <f>Assignment!G13</f>
        <v>0</v>
      </c>
      <c r="C13" s="38">
        <f>Quiz!K13</f>
        <v>0</v>
      </c>
      <c r="D13" s="38">
        <f>MidTerm!C13</f>
        <v>0</v>
      </c>
      <c r="E13" s="39">
        <f>Laboratory!F13</f>
        <v>0</v>
      </c>
      <c r="F13" s="39">
        <f>Final!C13</f>
        <v>0</v>
      </c>
      <c r="G13" s="40">
        <f t="shared" si="0"/>
        <v>0</v>
      </c>
      <c r="H13" s="10" t="str">
        <f t="shared" si="1"/>
        <v>F</v>
      </c>
      <c r="K13" s="49"/>
      <c r="L13" s="50" t="s">
        <v>13</v>
      </c>
      <c r="M13" s="50">
        <f>SUM(M2:M12)</f>
        <v>14</v>
      </c>
      <c r="N13" s="53">
        <f>SUM(N2:N12)</f>
        <v>0</v>
      </c>
    </row>
    <row r="14" spans="1:14" ht="22.5" x14ac:dyDescent="0.3">
      <c r="A14" s="7">
        <v>2012013</v>
      </c>
      <c r="B14" s="37">
        <f>Assignment!G14</f>
        <v>0</v>
      </c>
      <c r="C14" s="38">
        <f>Quiz!K14</f>
        <v>0</v>
      </c>
      <c r="D14" s="38">
        <f>MidTerm!C14</f>
        <v>0</v>
      </c>
      <c r="E14" s="39">
        <f>Laboratory!F14</f>
        <v>0</v>
      </c>
      <c r="F14" s="39">
        <f>Final!C14</f>
        <v>0</v>
      </c>
      <c r="G14" s="40">
        <f t="shared" si="0"/>
        <v>0</v>
      </c>
      <c r="H14" s="10" t="str">
        <f t="shared" si="1"/>
        <v>F</v>
      </c>
      <c r="K14" s="49"/>
      <c r="L14" s="51" t="s">
        <v>51</v>
      </c>
      <c r="M14" s="51"/>
      <c r="N14" s="54">
        <f>N13/M13</f>
        <v>0</v>
      </c>
    </row>
    <row r="15" spans="1:14" x14ac:dyDescent="0.3">
      <c r="A15" s="7">
        <v>2012014</v>
      </c>
      <c r="B15" s="37">
        <f>Assignment!G15</f>
        <v>0</v>
      </c>
      <c r="C15" s="38">
        <f>Quiz!K15</f>
        <v>0</v>
      </c>
      <c r="D15" s="38">
        <f>MidTerm!C15</f>
        <v>0</v>
      </c>
      <c r="E15" s="39">
        <f>Laboratory!F15</f>
        <v>0</v>
      </c>
      <c r="F15" s="39">
        <f>Final!C15</f>
        <v>0</v>
      </c>
      <c r="G15" s="40">
        <f t="shared" si="0"/>
        <v>0</v>
      </c>
      <c r="H15" s="10" t="str">
        <f t="shared" si="1"/>
        <v>F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Criterion</vt:lpstr>
      <vt:lpstr>Assignment</vt:lpstr>
      <vt:lpstr>Quiz</vt:lpstr>
      <vt:lpstr>MidTerm</vt:lpstr>
      <vt:lpstr>Laboratory</vt:lpstr>
      <vt:lpstr>Final</vt:lpstr>
      <vt:lpstr>Commulative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Fida</dc:creator>
  <cp:lastModifiedBy>Fida Khattak</cp:lastModifiedBy>
  <dcterms:created xsi:type="dcterms:W3CDTF">2012-08-26T00:13:00Z</dcterms:created>
  <dcterms:modified xsi:type="dcterms:W3CDTF">2012-08-26T01:22:58Z</dcterms:modified>
</cp:coreProperties>
</file>